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<sst xmlns="http://schemas.openxmlformats.org/spreadsheetml/2006/main" count="15" uniqueCount="10">
  <si>
    <t xml:space="preserve">Tabella compensi collaboratori</t>
  </si>
  <si>
    <r>
      <rPr>
        <sz val="12"/>
        <rFont val="Arial"/>
        <family val="2"/>
        <charset val="1"/>
      </rPr>
      <t xml:space="preserve">Inserire l’importo desiderato nella casella verde. I risultati appariranno nelle caselle gialle. </t>
    </r>
    <r>
      <rPr>
        <u val="single"/>
        <sz val="12"/>
        <rFont val="Arial"/>
        <family val="2"/>
        <charset val="1"/>
      </rPr>
      <t xml:space="preserve">NON MODIFICARE MAI I CONTENUTI DELLE CASELLE ROSSE E GIALLE</t>
    </r>
    <r>
      <rPr>
        <sz val="12"/>
        <rFont val="Arial"/>
        <family val="2"/>
        <charset val="1"/>
      </rPr>
      <t xml:space="preserve">. Se il percipiente ha già usufruito nel corso dell’anno della detrazione forfetaria INPS indicare nella cella azzurra la quota forfetaria residua (o 0 se non si applica alcuna detrazione). La tabella permette di calcolare tutti gli importi partendo sia dall’imponibile da esibire nel bando sia dall’onere complessivo per l’Istituto.</t>
    </r>
  </si>
  <si>
    <t xml:space="preserve">Tipo di incarico (selezionare dal menu a tendina):</t>
  </si>
  <si>
    <t xml:space="preserve">Assegno di ricerca</t>
  </si>
  <si>
    <t xml:space="preserve">Imponibile lordo percipiente (da esporre sul bando)</t>
  </si>
  <si>
    <t xml:space="preserve">Incarico Professionale SENZA IVA</t>
  </si>
  <si>
    <t xml:space="preserve">Incarico Professionale CON IVA</t>
  </si>
  <si>
    <t xml:space="preserve">Netto a pagare</t>
  </si>
  <si>
    <t xml:space="preserve">Ritenute a carico IASI</t>
  </si>
  <si>
    <t xml:space="preserve">Onere complessivo per lo IASI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</si>
</sst>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u val="single"/>
      <sz val="12"/>
      <name val="Arial"/>
      <family val="2"/>
      <charset val="1"/>
    </font>
    <font>
      <sz val="12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F413D"/>
        <bgColor rgb="FF993366"/>
      </patternFill>
    </fill>
    <fill>
      <patternFill patternType="solid">
        <fgColor rgb="FF89C765"/>
        <bgColor rgb="FF969696"/>
      </patternFill>
    </fill>
    <fill>
      <patternFill patternType="solid">
        <fgColor rgb="FF7DA7D8"/>
        <bgColor rgb="FF969696"/>
      </patternFill>
    </fill>
    <fill>
      <patternFill patternType="solid">
        <fgColor rgb="FFFFF2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DA7D8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9C765"/>
      <rgbColor rgb="FFFFCC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5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53.63"/>
    <col collapsed="false" customWidth="true" hidden="false" outlineLevel="0" max="3" min="3" style="1" width="5.28"/>
    <col collapsed="false" customWidth="false" hidden="false" outlineLevel="0" max="1025" min="4" style="1" width="11.52"/>
  </cols>
  <sheetData>
    <row r="1" customFormat="false" ht="24" hidden="false" customHeight="true" outlineLevel="0" collapsed="false">
      <c r="A1" s="2"/>
      <c r="B1" s="3" t="s">
        <v>0</v>
      </c>
      <c r="C1" s="3"/>
      <c r="D1" s="3"/>
    </row>
    <row r="2" customFormat="false" ht="119.25" hidden="false" customHeight="true" outlineLevel="0" collapsed="false">
      <c r="A2" s="2"/>
      <c r="B2" s="4" t="s">
        <v>1</v>
      </c>
      <c r="C2" s="4"/>
      <c r="D2" s="4"/>
    </row>
    <row r="3" customFormat="false" ht="9" hidden="false" customHeight="true" outlineLevel="0" collapsed="false">
      <c r="A3" s="2"/>
      <c r="B3" s="4"/>
      <c r="C3" s="4"/>
      <c r="D3" s="4"/>
    </row>
    <row r="4" customFormat="false" ht="25.5" hidden="false" customHeight="true" outlineLevel="0" collapsed="false">
      <c r="A4" s="2"/>
      <c r="B4" s="5" t="s">
        <v>2</v>
      </c>
      <c r="C4" s="4"/>
      <c r="D4" s="4"/>
      <c r="G4" s="6" t="n">
        <f aca="false">IF(B5=G9,1,IF(B5=G12,2,3))</f>
        <v>1</v>
      </c>
    </row>
    <row r="5" customFormat="false" ht="27.75" hidden="false" customHeight="true" outlineLevel="0" collapsed="false">
      <c r="A5" s="2"/>
      <c r="B5" s="7" t="s">
        <v>3</v>
      </c>
      <c r="C5" s="4"/>
      <c r="D5" s="4"/>
      <c r="G5" s="6"/>
    </row>
    <row r="6" customFormat="false" ht="21.75" hidden="false" customHeight="true" outlineLevel="0" collapsed="false">
      <c r="A6" s="2"/>
      <c r="B6" s="4"/>
      <c r="C6" s="4"/>
      <c r="D6" s="4"/>
      <c r="G6" s="6"/>
    </row>
    <row r="7" customFormat="false" ht="15" hidden="false" customHeight="false" outlineLevel="0" collapsed="false">
      <c r="A7" s="2"/>
      <c r="B7" s="8" t="s">
        <v>4</v>
      </c>
      <c r="C7" s="9"/>
      <c r="D7" s="10" t="n">
        <v>0</v>
      </c>
      <c r="G7" s="6"/>
    </row>
    <row r="8" customFormat="false" ht="15" hidden="false" customHeight="false" outlineLevel="0" collapsed="false">
      <c r="A8" s="2"/>
      <c r="B8" s="8" t="str">
        <f aca="false">IF(G4=2,"Detrazione forfetaria ai fini INPS","")</f>
        <v/>
      </c>
      <c r="C8" s="9"/>
      <c r="D8" s="11" t="n">
        <v>5000</v>
      </c>
      <c r="G8" s="6"/>
    </row>
    <row r="9" customFormat="false" ht="15" hidden="false" customHeight="false" outlineLevel="0" collapsed="false">
      <c r="A9" s="2"/>
      <c r="B9" s="8" t="str">
        <f aca="false">IF(G4=3,"","Imponibile ai fini INPS")</f>
        <v>Imponibile ai fini INPS</v>
      </c>
      <c r="C9" s="9"/>
      <c r="D9" s="12" t="n">
        <f aca="false">IF(G4=3,0,IF(G4=2,MAX(D7-D8,0),D7))</f>
        <v>0</v>
      </c>
      <c r="G9" s="6" t="s">
        <v>3</v>
      </c>
    </row>
    <row r="10" customFormat="false" ht="15" hidden="false" customHeight="false" outlineLevel="0" collapsed="false">
      <c r="A10" s="2"/>
      <c r="B10" s="8" t="str">
        <f aca="false">IF(G4=3,"Rivalsa Def. G.S. INPS","")</f>
        <v/>
      </c>
      <c r="C10" s="9" t="n">
        <f aca="false">IF(G4=3,4,)</f>
        <v>0</v>
      </c>
      <c r="D10" s="12" t="n">
        <f aca="false">IF(G4=3,C10*D7/100,0)</f>
        <v>0</v>
      </c>
      <c r="G10" s="6"/>
    </row>
    <row r="11" customFormat="false" ht="15" hidden="false" customHeight="false" outlineLevel="0" collapsed="false">
      <c r="A11" s="2"/>
      <c r="B11" s="8" t="str">
        <f aca="false">IF(G4=3,"IVA","")</f>
        <v/>
      </c>
      <c r="C11" s="9" t="str">
        <f aca="false">IF(G4=3,22,"")</f>
        <v/>
      </c>
      <c r="D11" s="12" t="n">
        <f aca="false">IF(G4=3,C11*(D7*(1+C10/100))/100,0)</f>
        <v>0</v>
      </c>
      <c r="G11" s="6"/>
    </row>
    <row r="12" customFormat="false" ht="15" hidden="false" customHeight="false" outlineLevel="0" collapsed="false">
      <c r="A12" s="2"/>
      <c r="B12" s="8" t="str">
        <f aca="false">IF(G4=1,"","Ritenuta d’acconto")</f>
        <v/>
      </c>
      <c r="C12" s="9" t="str">
        <f aca="false">IF(G4=1,"",20)</f>
        <v/>
      </c>
      <c r="D12" s="12" t="n">
        <f aca="false">IF(G4=1,,(D7*(1+C10/100))*C12/100)</f>
        <v>0</v>
      </c>
      <c r="G12" s="6" t="s">
        <v>5</v>
      </c>
    </row>
    <row r="13" customFormat="false" ht="15" hidden="false" customHeight="false" outlineLevel="0" collapsed="false">
      <c r="A13" s="2"/>
      <c r="B13" s="8" t="str">
        <f aca="false">IF(G4=3,"","INPS a carico percipiente")</f>
        <v>INPS a carico percipiente</v>
      </c>
      <c r="C13" s="9" t="n">
        <v>11.24</v>
      </c>
      <c r="D13" s="12" t="n">
        <f aca="false">IF(G4=3,0,D9*C13/100)</f>
        <v>0</v>
      </c>
      <c r="G13" s="6" t="s">
        <v>6</v>
      </c>
    </row>
    <row r="14" customFormat="false" ht="15" hidden="false" customHeight="false" outlineLevel="0" collapsed="false">
      <c r="A14" s="2"/>
      <c r="B14" s="8" t="str">
        <f aca="false">IF(G4=3,"","INPS a carico IASI")</f>
        <v>INPS a carico IASI</v>
      </c>
      <c r="C14" s="9" t="n">
        <v>22.48</v>
      </c>
      <c r="D14" s="12" t="n">
        <f aca="false">IF(G4=3,0,D9*C14/100)</f>
        <v>0</v>
      </c>
    </row>
    <row r="15" customFormat="false" ht="15" hidden="false" customHeight="false" outlineLevel="0" collapsed="false">
      <c r="A15" s="2"/>
      <c r="B15" s="8" t="s">
        <v>7</v>
      </c>
      <c r="C15" s="9"/>
      <c r="D15" s="12" t="n">
        <f aca="false">D7+D10-D12-D13+D11</f>
        <v>0</v>
      </c>
    </row>
    <row r="16" customFormat="false" ht="15" hidden="false" customHeight="false" outlineLevel="0" collapsed="false">
      <c r="A16" s="2"/>
      <c r="B16" s="8" t="str">
        <f aca="false">IF(G4=2,"IRAP a carico IASI","")</f>
        <v/>
      </c>
      <c r="C16" s="9" t="n">
        <f aca="false">IF(G4=2,8.5,)</f>
        <v>0</v>
      </c>
      <c r="D16" s="12" t="n">
        <f aca="false">IF(G4=2,(D7+D10)*C16/100,0)</f>
        <v>0</v>
      </c>
    </row>
    <row r="17" customFormat="false" ht="15" hidden="false" customHeight="false" outlineLevel="0" collapsed="false">
      <c r="A17" s="2"/>
      <c r="B17" s="8" t="s">
        <v>8</v>
      </c>
      <c r="C17" s="9"/>
      <c r="D17" s="12" t="n">
        <f aca="false">IF(G4=3,D18-D7,D16+D14)</f>
        <v>0</v>
      </c>
    </row>
    <row r="18" customFormat="false" ht="15" hidden="false" customHeight="false" outlineLevel="0" collapsed="false">
      <c r="A18" s="2"/>
      <c r="B18" s="8" t="s">
        <v>9</v>
      </c>
      <c r="C18" s="9"/>
      <c r="D18" s="12" t="n">
        <f aca="false">D7+D10+D14+D11+D16</f>
        <v>0</v>
      </c>
    </row>
    <row r="19" customFormat="false" ht="27" hidden="false" customHeight="true" outlineLevel="0" collapsed="false">
      <c r="A19" s="2"/>
      <c r="B19" s="13"/>
      <c r="C19" s="13"/>
      <c r="D19" s="13"/>
    </row>
    <row r="20" customFormat="false" ht="15" hidden="false" customHeight="false" outlineLevel="0" collapsed="false">
      <c r="A20" s="2"/>
      <c r="B20" s="8" t="s">
        <v>9</v>
      </c>
      <c r="C20" s="14"/>
      <c r="D20" s="15" t="n">
        <v>0</v>
      </c>
    </row>
    <row r="21" customFormat="false" ht="15" hidden="false" customHeight="false" outlineLevel="0" collapsed="false">
      <c r="A21" s="2"/>
      <c r="B21" s="8" t="s">
        <v>4</v>
      </c>
      <c r="C21" s="14"/>
      <c r="D21" s="12" t="n">
        <f aca="false">IF(G4=3,(D20/(1+C11/100))/(1+C10/100),IF(D20&lt;=D8*(1+C16/100),D20/(1+C16/100),(D20+D8*C14/100)/(1+(C16+C14)/100)))</f>
        <v>0</v>
      </c>
    </row>
    <row r="22" customFormat="false" ht="15" hidden="false" customHeight="false" outlineLevel="0" collapsed="false">
      <c r="A22" s="2"/>
      <c r="B22" s="8" t="str">
        <f aca="false">IF(G4=2,"Detrazione forfetaria ai fini INPS","")</f>
        <v/>
      </c>
      <c r="C22" s="14"/>
      <c r="D22" s="12" t="n">
        <f aca="false">D8</f>
        <v>5000</v>
      </c>
    </row>
    <row r="23" customFormat="false" ht="15" hidden="false" customHeight="false" outlineLevel="0" collapsed="false">
      <c r="A23" s="2"/>
      <c r="B23" s="8" t="str">
        <f aca="false">IF(G4=3,"Rivalsa Def. G.S. INPS","")</f>
        <v/>
      </c>
      <c r="C23" s="14"/>
      <c r="D23" s="12" t="n">
        <f aca="false">IF(G4=3,D21*C10/100,)</f>
        <v>0</v>
      </c>
    </row>
    <row r="24" customFormat="false" ht="15" hidden="false" customHeight="false" outlineLevel="0" collapsed="false">
      <c r="A24" s="2"/>
      <c r="B24" s="8" t="str">
        <f aca="false">IF(G4=3,"","Imponibile ai fini INPS")</f>
        <v>Imponibile ai fini INPS</v>
      </c>
      <c r="C24" s="14"/>
      <c r="D24" s="12" t="n">
        <f aca="false">IF(G4=3,0,MAX(D21-D22,0))</f>
        <v>0</v>
      </c>
    </row>
    <row r="25" customFormat="false" ht="15" hidden="false" customHeight="false" outlineLevel="0" collapsed="false">
      <c r="A25" s="2"/>
      <c r="B25" s="8" t="str">
        <f aca="false">IF(G4=1,"","Ritenuta d’acconto")</f>
        <v/>
      </c>
      <c r="C25" s="14"/>
      <c r="D25" s="12" t="n">
        <f aca="false">IF(G4=1,0,(D21+D23)*C12/100)</f>
        <v>0</v>
      </c>
    </row>
    <row r="26" customFormat="false" ht="15" hidden="false" customHeight="false" outlineLevel="0" collapsed="false">
      <c r="A26" s="2"/>
      <c r="B26" s="8" t="str">
        <f aca="false">IF(G4=3,"IVA","")</f>
        <v/>
      </c>
      <c r="C26" s="14"/>
      <c r="D26" s="12" t="n">
        <f aca="false">IF(G4=3,(D21+D23)*C11/100,)</f>
        <v>0</v>
      </c>
    </row>
    <row r="27" customFormat="false" ht="15" hidden="false" customHeight="false" outlineLevel="0" collapsed="false">
      <c r="A27" s="2"/>
      <c r="B27" s="8" t="str">
        <f aca="false">IF(G4=3,"","INPS a carico percipiente")</f>
        <v>INPS a carico percipiente</v>
      </c>
      <c r="C27" s="14"/>
      <c r="D27" s="12" t="n">
        <f aca="false">IF(G4=3,0,D24*C13/100)</f>
        <v>0</v>
      </c>
    </row>
    <row r="28" customFormat="false" ht="15" hidden="false" customHeight="false" outlineLevel="0" collapsed="false">
      <c r="A28" s="2"/>
      <c r="B28" s="8" t="str">
        <f aca="false">IF(G4=3,"","INPS a carico IASI")</f>
        <v>INPS a carico IASI</v>
      </c>
      <c r="C28" s="14"/>
      <c r="D28" s="12" t="n">
        <f aca="false">IF(G4=3,0,D24*C14/100)</f>
        <v>0</v>
      </c>
    </row>
    <row r="29" customFormat="false" ht="15" hidden="false" customHeight="false" outlineLevel="0" collapsed="false">
      <c r="A29" s="2"/>
      <c r="B29" s="8" t="s">
        <v>7</v>
      </c>
      <c r="C29" s="14"/>
      <c r="D29" s="12" t="n">
        <f aca="false">D21+D23-D25-D27+D26</f>
        <v>0</v>
      </c>
    </row>
    <row r="30" customFormat="false" ht="15" hidden="false" customHeight="false" outlineLevel="0" collapsed="false">
      <c r="A30" s="2"/>
      <c r="B30" s="8" t="str">
        <f aca="false">IF(G4=2,"IRAP a carico IASI","")</f>
        <v/>
      </c>
      <c r="C30" s="14"/>
      <c r="D30" s="12" t="n">
        <f aca="false">IF(G4=1,0,(D21+D23)*C16/100)</f>
        <v>0</v>
      </c>
    </row>
    <row r="31" customFormat="false" ht="15" hidden="false" customHeight="false" outlineLevel="0" collapsed="false">
      <c r="A31" s="2"/>
      <c r="B31" s="8" t="s">
        <v>8</v>
      </c>
      <c r="C31" s="14"/>
      <c r="D31" s="12" t="n">
        <f aca="false">IF(G4=3,D20-D21,D28+D30)</f>
        <v>0</v>
      </c>
    </row>
  </sheetData>
  <sheetProtection sheet="true" objects="true" scenarios="true"/>
  <mergeCells count="3">
    <mergeCell ref="B1:D1"/>
    <mergeCell ref="B2:D2"/>
    <mergeCell ref="B19:D19"/>
  </mergeCells>
  <dataValidations count="1">
    <dataValidation allowBlank="false" error="Inserire una tipologia di incarico" operator="equal" prompt="Inserire il tipo di incarico" showDropDown="false" showErrorMessage="true" showInputMessage="true" sqref="B5" type="list">
      <formula1>"Assegno di ricerca,Incarico Professionale SENZA IVA,Incarico Professionale CON IVA"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2020-04-28T19:12:34Z</dcterms:created>
  <dc:creator>Giovanni Rinaldi</dc:creator>
  <dc:description/>
  <dc:language>it-IT</dc:language>
  <cp:lastModifiedBy>Giovanni Rinaldi</cp:lastModifiedBy>
  <dcterms:modified xsi:type="dcterms:W3CDTF">2020-05-15T13:02:11Z</dcterms:modified>
  <cp:revision>15</cp:revision>
  <dc:subject/>
  <dc:title/>
</cp:coreProperties>
</file>